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hared drives\SHA-StaffDrive\Subjects Folder\PE\2023-2024\Monitoring\Final reports 2023-2024 on website\Documents uploaded to website\"/>
    </mc:Choice>
  </mc:AlternateContent>
  <xr:revisionPtr revIDLastSave="0" documentId="13_ncr:1_{2E6ADEA3-4A52-4166-85C0-33F8C2135598}" xr6:coauthVersionLast="47" xr6:coauthVersionMax="47" xr10:uidLastSave="{00000000-0000-0000-0000-000000000000}"/>
  <bookViews>
    <workbookView xWindow="-110" yWindow="-110" windowWidth="19420" windowHeight="10300" firstSheet="2" activeTab="6" xr2:uid="{00000000-000D-0000-FFFF-FFFF00000000}"/>
  </bookViews>
  <sheets>
    <sheet name="CPD" sheetId="3" r:id="rId1"/>
    <sheet name="Physical " sheetId="4" r:id="rId2"/>
    <sheet name="Profile" sheetId="5" r:id="rId3"/>
    <sheet name="Activities" sheetId="6" r:id="rId4"/>
    <sheet name="Competition" sheetId="7" r:id="rId5"/>
    <sheet name="Breakdown (Items)" sheetId="9" r:id="rId6"/>
    <sheet name="Breakdown per (5 key objective)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8" l="1"/>
  <c r="N33" i="9"/>
  <c r="N14" i="9"/>
  <c r="N12" i="9"/>
  <c r="N10" i="9"/>
  <c r="N9" i="9"/>
  <c r="N35" i="9"/>
  <c r="N27" i="9"/>
  <c r="M19" i="7"/>
  <c r="M18" i="7"/>
  <c r="M14" i="5"/>
  <c r="M16" i="5" s="1"/>
  <c r="N21" i="4"/>
  <c r="M10" i="3"/>
  <c r="O22" i="6"/>
  <c r="B15" i="8" l="1"/>
  <c r="N34" i="9"/>
  <c r="N32" i="9"/>
  <c r="N31" i="9"/>
  <c r="N30" i="9"/>
  <c r="N29" i="9"/>
  <c r="N28" i="9"/>
  <c r="N26" i="9"/>
  <c r="N25" i="9"/>
  <c r="N24" i="9"/>
  <c r="N23" i="9"/>
  <c r="N22" i="9"/>
  <c r="N21" i="9"/>
  <c r="N20" i="9"/>
  <c r="N19" i="9"/>
  <c r="N18" i="9"/>
  <c r="N17" i="9"/>
  <c r="N16" i="9"/>
  <c r="N15" i="9"/>
  <c r="N13" i="9"/>
  <c r="N11" i="9"/>
  <c r="N8" i="9"/>
  <c r="N7" i="9"/>
  <c r="N6" i="9"/>
  <c r="N5" i="9"/>
  <c r="N4" i="9"/>
  <c r="N3" i="9"/>
  <c r="N2" i="9"/>
  <c r="B4" i="8"/>
  <c r="O9" i="6"/>
  <c r="M17" i="7"/>
  <c r="M16" i="7"/>
  <c r="M15" i="7"/>
  <c r="M13" i="5"/>
  <c r="M12" i="5"/>
  <c r="N20" i="4"/>
  <c r="M9" i="3"/>
  <c r="M8" i="3"/>
  <c r="O21" i="6"/>
  <c r="O20" i="6"/>
  <c r="M11" i="5"/>
  <c r="M10" i="5"/>
  <c r="M14" i="7"/>
  <c r="N19" i="4"/>
  <c r="N18" i="4"/>
  <c r="O19" i="6"/>
  <c r="M13" i="7"/>
  <c r="M12" i="7"/>
  <c r="M11" i="7"/>
  <c r="O18" i="6"/>
  <c r="O17" i="6"/>
  <c r="M9" i="5"/>
  <c r="M10" i="7"/>
  <c r="M9" i="7"/>
  <c r="M21" i="7" s="1"/>
  <c r="N17" i="4"/>
  <c r="N16" i="4"/>
  <c r="N15" i="4"/>
  <c r="N14" i="4"/>
  <c r="M8" i="5"/>
  <c r="M7" i="5"/>
  <c r="M6" i="5"/>
  <c r="M8" i="7"/>
  <c r="M7" i="7"/>
  <c r="M6" i="7"/>
  <c r="M5" i="7"/>
  <c r="M4" i="7"/>
  <c r="M3" i="7"/>
  <c r="O16" i="6"/>
  <c r="O15" i="6"/>
  <c r="O14" i="6"/>
  <c r="O13" i="6"/>
  <c r="O12" i="6"/>
  <c r="O11" i="6"/>
  <c r="O10" i="6"/>
  <c r="O8" i="6"/>
  <c r="O7" i="6"/>
  <c r="O6" i="6"/>
  <c r="O5" i="6"/>
  <c r="O4" i="6"/>
  <c r="O3" i="6"/>
  <c r="M5" i="5"/>
  <c r="M4" i="5"/>
  <c r="M3" i="5"/>
  <c r="N13" i="4"/>
  <c r="N12" i="4"/>
  <c r="N11" i="4"/>
  <c r="N10" i="4"/>
  <c r="N9" i="4"/>
  <c r="N8" i="4"/>
  <c r="N7" i="4"/>
  <c r="N6" i="4"/>
  <c r="N5" i="4"/>
  <c r="N4" i="4"/>
  <c r="N3" i="4"/>
  <c r="M7" i="3"/>
  <c r="M6" i="3"/>
  <c r="M5" i="3"/>
  <c r="M4" i="3"/>
  <c r="M3" i="3"/>
  <c r="N38" i="9" l="1"/>
  <c r="O24" i="6"/>
  <c r="B5" i="8" s="1"/>
  <c r="N23" i="4"/>
  <c r="B3" i="8" s="1"/>
  <c r="M12" i="3"/>
  <c r="B16" i="8"/>
  <c r="B6" i="8"/>
  <c r="B2" i="8"/>
  <c r="B8" i="8" l="1"/>
  <c r="C5" i="8" l="1"/>
  <c r="C4" i="8"/>
  <c r="C3" i="8"/>
  <c r="C6" i="8"/>
  <c r="C2" i="8"/>
</calcChain>
</file>

<file path=xl/sharedStrings.xml><?xml version="1.0" encoding="utf-8"?>
<sst xmlns="http://schemas.openxmlformats.org/spreadsheetml/2006/main" count="149" uniqueCount="96">
  <si>
    <t>Cross Curricular Orienteering</t>
  </si>
  <si>
    <t>Item</t>
  </si>
  <si>
    <t>Amount</t>
  </si>
  <si>
    <t>Total</t>
  </si>
  <si>
    <t>Retford Oaks Package</t>
  </si>
  <si>
    <t>Bassetlaw Football Membership 23/24 &amp; 24/25</t>
  </si>
  <si>
    <t>Cross Curricular Orienteering Boards</t>
  </si>
  <si>
    <t>Sports Crew Badges</t>
  </si>
  <si>
    <t>Sports equipment (Davies Sports) Basketballs/Football Flags, Netball Nets, Tennis balls</t>
  </si>
  <si>
    <t>Pipes to repair football goals for playtime</t>
  </si>
  <si>
    <t>Footballs for break/afterschool</t>
  </si>
  <si>
    <t>Dodgeballs for afterschool/breakfast club</t>
  </si>
  <si>
    <t xml:space="preserve">Gymnastics Afterschool Coaching </t>
  </si>
  <si>
    <t>Lynx - afterschool football</t>
  </si>
  <si>
    <t>Lynx lunchtime clubs</t>
  </si>
  <si>
    <t>Tennis afterschool clubs</t>
  </si>
  <si>
    <t>Youth Sports Trust membership</t>
  </si>
  <si>
    <t>Santa run medals</t>
  </si>
  <si>
    <t>Dot to Dot dance off entry</t>
  </si>
  <si>
    <t>DB signs PE board</t>
  </si>
  <si>
    <t>Balance bikes training</t>
  </si>
  <si>
    <t>Davies sports equipment - athletics/basketball/footballs - active breaks/clubs</t>
  </si>
  <si>
    <t>Create Dev PE membership</t>
  </si>
  <si>
    <t>Dance Comp/showcase equipment</t>
  </si>
  <si>
    <t>Albert hall dance compe bus</t>
  </si>
  <si>
    <t>Bibs</t>
  </si>
  <si>
    <t>New shorts for cheerleading</t>
  </si>
  <si>
    <t>Netball Posts</t>
  </si>
  <si>
    <t>Power timers for athletics/sports leaders</t>
  </si>
  <si>
    <t>Tri golf kit</t>
  </si>
  <si>
    <t>Sports day sticker pack</t>
  </si>
  <si>
    <t>Lunchtime provision/sports day equipment</t>
  </si>
  <si>
    <t>Karate coaching afterschool club</t>
  </si>
  <si>
    <t>Sheffield Utd staff mentoring</t>
  </si>
  <si>
    <t>New football kit for girls and year 3/4 teams</t>
  </si>
  <si>
    <t>England Athletics coaching award</t>
  </si>
  <si>
    <t>Trophy engraving house events</t>
  </si>
  <si>
    <t>Sports crew hoodies/t shirts</t>
  </si>
  <si>
    <t>Real Pe curriculum 3 years</t>
  </si>
  <si>
    <t>Youth Sports Trust membership 24/25</t>
  </si>
  <si>
    <t>Youth Sports Trust membership 23/24</t>
  </si>
  <si>
    <t>CPD</t>
  </si>
  <si>
    <t>Physical</t>
  </si>
  <si>
    <t>Profile</t>
  </si>
  <si>
    <t>Activities</t>
  </si>
  <si>
    <t>Competition</t>
  </si>
  <si>
    <t>%</t>
  </si>
  <si>
    <t>Sports Equipment (Basketball/Football Clubs)</t>
  </si>
  <si>
    <t>Goal repairs (Active Breaks)</t>
  </si>
  <si>
    <t>Sports Equipment Dodgeballs (Club)</t>
  </si>
  <si>
    <t>Gymnastics Coaching (Afterschool club</t>
  </si>
  <si>
    <t>Full Bassetlaw Package (CPD/Events/Competition)</t>
  </si>
  <si>
    <t>Sports Crew Badges (Leadership)</t>
  </si>
  <si>
    <t>Orienteering (Curriculum and equipment)</t>
  </si>
  <si>
    <t>School FA membership (Football Teams/Competition)</t>
  </si>
  <si>
    <t>Tennis Coaching (Afterschool club)</t>
  </si>
  <si>
    <t>Lynx Coaching (Afterschool club and active breaks)</t>
  </si>
  <si>
    <t>Youth Sports Trust Membership 23/24 &amp; 24/25)</t>
  </si>
  <si>
    <t>Medals and Awards (Competition)</t>
  </si>
  <si>
    <t>Dance Competition Equipment/Transport/Entry (Competitions/showcase)</t>
  </si>
  <si>
    <t>Signage Notice Board (Profile)</t>
  </si>
  <si>
    <t>Bike abillity training (Activities)</t>
  </si>
  <si>
    <t>Create Development Real PE (CPD)</t>
  </si>
  <si>
    <t>Sports equipment (Athletics &amp; Basketball Clubs)</t>
  </si>
  <si>
    <t>Equipment problem solving (Activities)</t>
  </si>
  <si>
    <t>Equipment Bibs (Afterschool and Active Breaks)</t>
  </si>
  <si>
    <t>Cheerleeding showcase clothing (Competition)</t>
  </si>
  <si>
    <t>Netball Posts (Afterschool and Competition)</t>
  </si>
  <si>
    <t>Equipment Tri golf (Afterschool Clubs)</t>
  </si>
  <si>
    <t>Equipmet Timers (Afterschool and Competition)</t>
  </si>
  <si>
    <t>Equipment Sports Day (Profile &amp; Competition)</t>
  </si>
  <si>
    <t>Equipment Dodgeballs, rebound nets (Afterschool Clubs/Active Breaks)</t>
  </si>
  <si>
    <t>Karate Coaching (Afterschool Club)</t>
  </si>
  <si>
    <t>Sheffield United (Menoring/CPD for staff)</t>
  </si>
  <si>
    <t>England Athletics (Staff CPD)</t>
  </si>
  <si>
    <t>Kitlocker (new representitive kits- Competition)</t>
  </si>
  <si>
    <t>Trophy engraving (Profile House events)</t>
  </si>
  <si>
    <t>Sports Leader Hoodies (Profile/Lunch Activities)</t>
  </si>
  <si>
    <t>Real PE Curriculum (3 Year)</t>
  </si>
  <si>
    <t>Totals</t>
  </si>
  <si>
    <t>Total spend</t>
  </si>
  <si>
    <t>Total Expenditure</t>
  </si>
  <si>
    <t>Carry over from 22/23</t>
  </si>
  <si>
    <t>Funding 23/24</t>
  </si>
  <si>
    <t>Underspend 23/24</t>
  </si>
  <si>
    <t>Total budget for 23/24</t>
  </si>
  <si>
    <t>PE Lead cover costs for events/competitions/CPD</t>
  </si>
  <si>
    <t>Expenditure split between each of the 5 key priorities</t>
  </si>
  <si>
    <t>Minibus Costs for event transport</t>
  </si>
  <si>
    <t>Key indicator 1: Increase confidence, knowledge and skills of all staff in teaching PE and sport</t>
  </si>
  <si>
    <t>Key indicator 2: The engagement of all pupils in regular physical activity – Chief Medical Officers’ guidelines recommend that
primary school pupils undertake at least 30 minutes of physical activity a day in school</t>
  </si>
  <si>
    <t>Key indicator 4: Broader experience of a range of sports and physical activities offered to all pupils</t>
  </si>
  <si>
    <r>
      <rPr>
        <b/>
        <u/>
        <sz val="14"/>
        <rFont val="Calibri"/>
        <family val="2"/>
      </rPr>
      <t>Key indicator 3: The profile of PE and sport is raised across the school as a tool for whole school improvement</t>
    </r>
    <r>
      <rPr>
        <b/>
        <sz val="14"/>
        <rFont val="Calibri"/>
        <family val="2"/>
      </rPr>
      <t xml:space="preserve">
</t>
    </r>
  </si>
  <si>
    <t>Key indicator 5: Increased participation in competitive sport</t>
  </si>
  <si>
    <t>PE Lead cover costs (£18.03 x 47.5 hours)</t>
  </si>
  <si>
    <t>Mileage contribution (30% costs towards minibus usage)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</si>
</sst>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u/>
      <sz val="16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Font="1"/>
    <xf numFmtId="0" fontId="2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/>
    <xf numFmtId="2" fontId="2" fillId="0" borderId="0" xfId="0" applyNumberFormat="1" applyFont="1" applyFill="1" applyBorder="1"/>
    <xf numFmtId="2" fontId="1" fillId="0" borderId="0" xfId="0" applyNumberFormat="1" applyFont="1" applyFill="1" applyBorder="1"/>
    <xf numFmtId="2" fontId="1" fillId="3" borderId="0" xfId="0" applyNumberFormat="1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0" fontId="1" fillId="0" borderId="1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1" fillId="2" borderId="0" xfId="0" applyNumberFormat="1" applyFont="1" applyFill="1" applyBorder="1"/>
    <xf numFmtId="2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008B"/>
      <rgbColor rgb="0044C9F6"/>
      <rgbColor rgb="00F5F5F5"/>
      <rgbColor rgb="00FFFFFF"/>
      <rgbColor rgb="00FF00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94BD1-6258-489D-A0A2-4E300D91238D}">
  <sheetPr>
    <pageSetUpPr fitToPage="1"/>
  </sheetPr>
  <dimension ref="A1:M13"/>
  <sheetViews>
    <sheetView workbookViewId="0">
      <selection activeCell="B10" sqref="B10"/>
    </sheetView>
  </sheetViews>
  <sheetFormatPr defaultRowHeight="14.5"/>
  <cols>
    <col min="1" max="1" width="33.54296875" style="2" bestFit="1" customWidth="1"/>
    <col min="2" max="16384" width="8.7265625" style="2"/>
  </cols>
  <sheetData>
    <row r="1" spans="1:13" ht="37" customHeight="1">
      <c r="A1" s="29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>
      <c r="A2" s="4" t="s">
        <v>1</v>
      </c>
      <c r="B2" s="28" t="s">
        <v>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4" t="s">
        <v>3</v>
      </c>
    </row>
    <row r="3" spans="1:13">
      <c r="A3" s="7" t="s">
        <v>4</v>
      </c>
      <c r="B3" s="7">
        <v>100</v>
      </c>
      <c r="C3" s="7"/>
      <c r="D3" s="7"/>
      <c r="E3" s="7"/>
      <c r="F3" s="7"/>
      <c r="G3" s="7"/>
      <c r="H3" s="7"/>
      <c r="I3" s="7"/>
      <c r="J3" s="7"/>
      <c r="K3" s="7"/>
      <c r="L3" s="7"/>
      <c r="M3" s="7">
        <f>SUM(B3:L3)</f>
        <v>100</v>
      </c>
    </row>
    <row r="4" spans="1:13">
      <c r="A4" s="7" t="s">
        <v>40</v>
      </c>
      <c r="B4" s="7">
        <v>612.5</v>
      </c>
      <c r="C4" s="7"/>
      <c r="D4" s="7"/>
      <c r="E4" s="7"/>
      <c r="F4" s="7"/>
      <c r="G4" s="7"/>
      <c r="H4" s="7"/>
      <c r="I4" s="7"/>
      <c r="J4" s="7"/>
      <c r="K4" s="7"/>
      <c r="L4" s="7"/>
      <c r="M4" s="7">
        <f t="shared" ref="M4:M10" si="0">SUM(B4:L4)</f>
        <v>612.5</v>
      </c>
    </row>
    <row r="5" spans="1:13">
      <c r="A5" s="15" t="s">
        <v>22</v>
      </c>
      <c r="B5" s="15">
        <v>57.92</v>
      </c>
      <c r="C5" s="15">
        <v>57.92</v>
      </c>
      <c r="D5" s="15">
        <v>57.92</v>
      </c>
      <c r="E5" s="15">
        <v>57.92</v>
      </c>
      <c r="F5" s="15">
        <v>57.92</v>
      </c>
      <c r="G5" s="15">
        <v>57.92</v>
      </c>
      <c r="H5" s="15">
        <v>106.67</v>
      </c>
      <c r="I5" s="7"/>
      <c r="J5" s="7"/>
      <c r="K5" s="7"/>
      <c r="L5" s="7"/>
      <c r="M5" s="7">
        <f t="shared" si="0"/>
        <v>454.19000000000005</v>
      </c>
    </row>
    <row r="6" spans="1:13">
      <c r="A6" s="7" t="s">
        <v>33</v>
      </c>
      <c r="B6" s="7">
        <v>1275</v>
      </c>
      <c r="C6" s="7"/>
      <c r="D6" s="7"/>
      <c r="E6" s="7"/>
      <c r="F6" s="7"/>
      <c r="G6" s="7"/>
      <c r="H6" s="7"/>
      <c r="I6" s="7"/>
      <c r="J6" s="7"/>
      <c r="K6" s="7"/>
      <c r="L6" s="7"/>
      <c r="M6" s="7">
        <f t="shared" si="0"/>
        <v>1275</v>
      </c>
    </row>
    <row r="7" spans="1:13">
      <c r="A7" s="7" t="s">
        <v>35</v>
      </c>
      <c r="B7" s="7">
        <v>275</v>
      </c>
      <c r="C7" s="7"/>
      <c r="D7" s="7"/>
      <c r="E7" s="7"/>
      <c r="F7" s="7"/>
      <c r="G7" s="7"/>
      <c r="H7" s="7"/>
      <c r="I7" s="7"/>
      <c r="J7" s="7"/>
      <c r="K7" s="7"/>
      <c r="L7" s="7"/>
      <c r="M7" s="7">
        <f t="shared" si="0"/>
        <v>275</v>
      </c>
    </row>
    <row r="8" spans="1:13">
      <c r="A8" s="4" t="s">
        <v>38</v>
      </c>
      <c r="B8" s="4">
        <v>1695</v>
      </c>
      <c r="C8" s="4"/>
      <c r="D8" s="4"/>
      <c r="E8" s="4"/>
      <c r="F8" s="4"/>
      <c r="G8" s="4"/>
      <c r="H8" s="4"/>
      <c r="I8" s="4"/>
      <c r="J8" s="4"/>
      <c r="K8" s="4"/>
      <c r="L8" s="4"/>
      <c r="M8" s="4">
        <f t="shared" si="0"/>
        <v>1695</v>
      </c>
    </row>
    <row r="9" spans="1:13">
      <c r="A9" s="11" t="s">
        <v>39</v>
      </c>
      <c r="B9" s="11">
        <v>640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>
        <f t="shared" si="0"/>
        <v>640</v>
      </c>
    </row>
    <row r="10" spans="1:13" ht="29">
      <c r="A10" s="13" t="s">
        <v>86</v>
      </c>
      <c r="B10" s="14">
        <v>171.28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3">
        <f t="shared" si="0"/>
        <v>171.28</v>
      </c>
    </row>
    <row r="11" spans="1:13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4"/>
      <c r="L11" s="41"/>
      <c r="M11" s="31"/>
    </row>
    <row r="12" spans="1:13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7"/>
      <c r="L12" s="4" t="s">
        <v>3</v>
      </c>
      <c r="M12" s="4">
        <f>SUM(M3:M10)</f>
        <v>5222.97</v>
      </c>
    </row>
    <row r="13" spans="1:13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40"/>
      <c r="L13" s="4"/>
      <c r="M13" s="4"/>
    </row>
  </sheetData>
  <mergeCells count="4">
    <mergeCell ref="B2:L2"/>
    <mergeCell ref="A1:M1"/>
    <mergeCell ref="A11:K13"/>
    <mergeCell ref="L11:M11"/>
  </mergeCells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42D4-8F47-4689-8F2D-8CB4DC64E178}">
  <sheetPr>
    <pageSetUpPr fitToPage="1"/>
  </sheetPr>
  <dimension ref="A1:N23"/>
  <sheetViews>
    <sheetView topLeftCell="A8" workbookViewId="0">
      <selection activeCell="E19" sqref="E19"/>
    </sheetView>
  </sheetViews>
  <sheetFormatPr defaultRowHeight="14.5"/>
  <cols>
    <col min="1" max="1" width="48.08984375" style="2" bestFit="1" customWidth="1"/>
    <col min="2" max="14" width="8.7265625" style="2"/>
    <col min="15" max="15" width="9.90625" style="2" bestFit="1" customWidth="1"/>
    <col min="16" max="16384" width="8.7265625" style="2"/>
  </cols>
  <sheetData>
    <row r="1" spans="1:14" ht="37" customHeight="1">
      <c r="A1" s="42" t="s">
        <v>90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>
      <c r="A2" s="4" t="s">
        <v>1</v>
      </c>
      <c r="B2" s="28" t="s">
        <v>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4" t="s">
        <v>3</v>
      </c>
    </row>
    <row r="3" spans="1:14">
      <c r="A3" s="7" t="s">
        <v>6</v>
      </c>
      <c r="B3" s="7">
        <v>52.5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>
        <f>SUM(B3:M3)</f>
        <v>52.5</v>
      </c>
    </row>
    <row r="4" spans="1:14">
      <c r="A4" s="7" t="s">
        <v>4</v>
      </c>
      <c r="B4" s="7">
        <v>100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>
        <f t="shared" ref="N4:N20" si="0">SUM(B4:M4)</f>
        <v>100</v>
      </c>
    </row>
    <row r="5" spans="1:14" ht="32" customHeight="1">
      <c r="A5" s="7" t="s">
        <v>8</v>
      </c>
      <c r="B5" s="7">
        <v>103.1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>
        <f t="shared" si="0"/>
        <v>103.1</v>
      </c>
    </row>
    <row r="6" spans="1:14">
      <c r="A6" s="7" t="s">
        <v>9</v>
      </c>
      <c r="B6" s="7">
        <v>32.17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>
        <f t="shared" si="0"/>
        <v>32.17</v>
      </c>
    </row>
    <row r="7" spans="1:14">
      <c r="A7" s="7" t="s">
        <v>10</v>
      </c>
      <c r="B7" s="7">
        <v>34.69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>
        <f t="shared" si="0"/>
        <v>34.69</v>
      </c>
    </row>
    <row r="8" spans="1:14">
      <c r="A8" s="11" t="s">
        <v>11</v>
      </c>
      <c r="B8" s="11">
        <v>19.95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>
        <f t="shared" si="0"/>
        <v>19.95</v>
      </c>
    </row>
    <row r="9" spans="1:14">
      <c r="A9" s="7" t="s">
        <v>12</v>
      </c>
      <c r="B9" s="7">
        <v>112.5</v>
      </c>
      <c r="C9" s="7">
        <v>93.75</v>
      </c>
      <c r="D9" s="7">
        <v>131.25</v>
      </c>
      <c r="E9" s="7">
        <v>75</v>
      </c>
      <c r="F9" s="7">
        <v>56.25</v>
      </c>
      <c r="G9" s="7">
        <v>56.25</v>
      </c>
      <c r="H9" s="7">
        <v>75</v>
      </c>
      <c r="I9" s="7">
        <v>56.5</v>
      </c>
      <c r="J9" s="7">
        <v>56.5</v>
      </c>
      <c r="K9" s="7">
        <v>56.5</v>
      </c>
      <c r="L9" s="7"/>
      <c r="M9" s="7">
        <v>37.5</v>
      </c>
      <c r="N9" s="7">
        <f t="shared" si="0"/>
        <v>807</v>
      </c>
    </row>
    <row r="10" spans="1:14">
      <c r="A10" s="11" t="s">
        <v>13</v>
      </c>
      <c r="B10" s="11">
        <v>105</v>
      </c>
      <c r="C10" s="7">
        <v>135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f t="shared" si="0"/>
        <v>240</v>
      </c>
    </row>
    <row r="11" spans="1:14">
      <c r="A11" s="11" t="s">
        <v>14</v>
      </c>
      <c r="B11" s="11">
        <v>135</v>
      </c>
      <c r="C11" s="7">
        <v>60</v>
      </c>
      <c r="D11" s="7">
        <v>90</v>
      </c>
      <c r="E11" s="7">
        <v>285</v>
      </c>
      <c r="F11" s="7">
        <v>105</v>
      </c>
      <c r="G11" s="7">
        <v>180</v>
      </c>
      <c r="H11" s="7">
        <v>120</v>
      </c>
      <c r="I11" s="7"/>
      <c r="J11" s="7"/>
      <c r="K11" s="7"/>
      <c r="L11" s="7"/>
      <c r="M11" s="7"/>
      <c r="N11" s="7">
        <f t="shared" si="0"/>
        <v>975</v>
      </c>
    </row>
    <row r="12" spans="1:14">
      <c r="A12" s="7" t="s">
        <v>15</v>
      </c>
      <c r="B12" s="7">
        <v>120</v>
      </c>
      <c r="C12" s="7">
        <v>100</v>
      </c>
      <c r="D12" s="7">
        <v>200</v>
      </c>
      <c r="E12" s="7">
        <v>120</v>
      </c>
      <c r="F12" s="7">
        <v>280</v>
      </c>
      <c r="G12" s="7"/>
      <c r="H12" s="7"/>
      <c r="I12" s="7"/>
      <c r="J12" s="7"/>
      <c r="K12" s="7"/>
      <c r="L12" s="7"/>
      <c r="M12" s="7"/>
      <c r="N12" s="7">
        <f t="shared" si="0"/>
        <v>820</v>
      </c>
    </row>
    <row r="13" spans="1:14">
      <c r="A13" s="7" t="s">
        <v>0</v>
      </c>
      <c r="B13" s="7">
        <v>100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f t="shared" si="0"/>
        <v>100</v>
      </c>
    </row>
    <row r="14" spans="1:14">
      <c r="A14" s="11" t="s">
        <v>17</v>
      </c>
      <c r="B14" s="11">
        <v>42.12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7">
        <f t="shared" si="0"/>
        <v>42.12</v>
      </c>
    </row>
    <row r="15" spans="1:14">
      <c r="A15" s="11" t="s">
        <v>20</v>
      </c>
      <c r="B15" s="11">
        <v>370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7">
        <f t="shared" si="0"/>
        <v>370</v>
      </c>
    </row>
    <row r="16" spans="1:14" s="10" customFormat="1" ht="44" customHeight="1">
      <c r="A16" s="11" t="s">
        <v>21</v>
      </c>
      <c r="B16" s="11">
        <v>502.93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7">
        <f t="shared" si="0"/>
        <v>502.93</v>
      </c>
    </row>
    <row r="17" spans="1:14">
      <c r="A17" s="11" t="s">
        <v>25</v>
      </c>
      <c r="B17" s="11">
        <v>109.9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7">
        <f t="shared" si="0"/>
        <v>109.9</v>
      </c>
    </row>
    <row r="18" spans="1:14">
      <c r="A18" s="11" t="s">
        <v>29</v>
      </c>
      <c r="B18" s="11">
        <v>37.74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7">
        <f t="shared" si="0"/>
        <v>37.74</v>
      </c>
    </row>
    <row r="19" spans="1:14">
      <c r="A19" s="11" t="s">
        <v>32</v>
      </c>
      <c r="B19" s="11">
        <v>70</v>
      </c>
      <c r="C19" s="11">
        <v>52.5</v>
      </c>
      <c r="D19" s="11">
        <v>70</v>
      </c>
      <c r="E19" s="7"/>
      <c r="F19" s="11"/>
      <c r="G19" s="11"/>
      <c r="H19" s="11"/>
      <c r="I19" s="11"/>
      <c r="J19" s="11"/>
      <c r="K19" s="11"/>
      <c r="L19" s="11"/>
      <c r="M19" s="11"/>
      <c r="N19" s="7">
        <f t="shared" si="0"/>
        <v>192.5</v>
      </c>
    </row>
    <row r="20" spans="1:14">
      <c r="A20" s="11" t="s">
        <v>37</v>
      </c>
      <c r="B20" s="11">
        <v>84.5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7">
        <f t="shared" si="0"/>
        <v>84.5</v>
      </c>
    </row>
    <row r="21" spans="1:14">
      <c r="A21" s="13" t="s">
        <v>86</v>
      </c>
      <c r="B21" s="27">
        <v>171.28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>
        <f>SUM(B21:M21)</f>
        <v>171.28</v>
      </c>
    </row>
    <row r="22" spans="1:14">
      <c r="A22" s="16"/>
      <c r="B22" s="21"/>
    </row>
    <row r="23" spans="1:14">
      <c r="N23" s="2">
        <f>SUM(N3:N21)</f>
        <v>4795.3799999999992</v>
      </c>
    </row>
  </sheetData>
  <mergeCells count="2">
    <mergeCell ref="B2:M2"/>
    <mergeCell ref="A1:N1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EB2CA-0C89-43FA-A698-47490F6CE28F}">
  <sheetPr>
    <pageSetUpPr fitToPage="1"/>
  </sheetPr>
  <dimension ref="A1:M16"/>
  <sheetViews>
    <sheetView workbookViewId="0">
      <selection activeCell="A17" sqref="A17"/>
    </sheetView>
  </sheetViews>
  <sheetFormatPr defaultRowHeight="14.5"/>
  <cols>
    <col min="1" max="1" width="37.81640625" style="2" bestFit="1" customWidth="1"/>
    <col min="2" max="16384" width="8.7265625" style="2"/>
  </cols>
  <sheetData>
    <row r="1" spans="1:13" ht="41.5" customHeight="1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>
      <c r="A2" s="11" t="s">
        <v>1</v>
      </c>
      <c r="B2" s="28" t="s">
        <v>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11" t="s">
        <v>3</v>
      </c>
    </row>
    <row r="3" spans="1:13">
      <c r="A3" s="7" t="s">
        <v>7</v>
      </c>
      <c r="B3" s="7">
        <v>41.67</v>
      </c>
      <c r="C3" s="7"/>
      <c r="D3" s="7"/>
      <c r="E3" s="7"/>
      <c r="F3" s="7"/>
      <c r="G3" s="7"/>
      <c r="H3" s="7"/>
      <c r="I3" s="7"/>
      <c r="J3" s="7"/>
      <c r="K3" s="7"/>
      <c r="L3" s="7"/>
      <c r="M3" s="7">
        <f>SUM(B3:L3)</f>
        <v>41.67</v>
      </c>
    </row>
    <row r="4" spans="1:13">
      <c r="A4" s="7" t="s">
        <v>4</v>
      </c>
      <c r="B4" s="7">
        <v>100</v>
      </c>
      <c r="C4" s="7"/>
      <c r="D4" s="7"/>
      <c r="E4" s="7"/>
      <c r="F4" s="7"/>
      <c r="G4" s="7"/>
      <c r="H4" s="7"/>
      <c r="I4" s="7"/>
      <c r="J4" s="7"/>
      <c r="K4" s="7"/>
      <c r="L4" s="7"/>
      <c r="M4" s="7">
        <f t="shared" ref="M4:M14" si="0">SUM(B4:L4)</f>
        <v>100</v>
      </c>
    </row>
    <row r="5" spans="1:13">
      <c r="A5" s="7" t="s">
        <v>16</v>
      </c>
      <c r="B5" s="7">
        <v>612.5</v>
      </c>
      <c r="C5" s="7"/>
      <c r="D5" s="7"/>
      <c r="E5" s="7"/>
      <c r="F5" s="7"/>
      <c r="G5" s="7"/>
      <c r="H5" s="7"/>
      <c r="I5" s="7"/>
      <c r="J5" s="7"/>
      <c r="K5" s="7"/>
      <c r="L5" s="7"/>
      <c r="M5" s="7">
        <f t="shared" si="0"/>
        <v>612.5</v>
      </c>
    </row>
    <row r="6" spans="1:13">
      <c r="A6" s="7" t="s">
        <v>0</v>
      </c>
      <c r="B6" s="7">
        <v>100</v>
      </c>
      <c r="C6" s="7"/>
      <c r="D6" s="7"/>
      <c r="E6" s="7"/>
      <c r="F6" s="7"/>
      <c r="G6" s="7"/>
      <c r="H6" s="7"/>
      <c r="I6" s="7"/>
      <c r="J6" s="7"/>
      <c r="K6" s="7"/>
      <c r="L6" s="7"/>
      <c r="M6" s="7">
        <f t="shared" si="0"/>
        <v>100</v>
      </c>
    </row>
    <row r="7" spans="1:13">
      <c r="A7" s="7" t="s">
        <v>19</v>
      </c>
      <c r="B7" s="7">
        <v>248</v>
      </c>
      <c r="C7" s="7"/>
      <c r="D7" s="7"/>
      <c r="E7" s="7"/>
      <c r="F7" s="7"/>
      <c r="G7" s="7"/>
      <c r="H7" s="7"/>
      <c r="I7" s="7"/>
      <c r="J7" s="7"/>
      <c r="K7" s="7"/>
      <c r="L7" s="7"/>
      <c r="M7" s="7">
        <f t="shared" si="0"/>
        <v>248</v>
      </c>
    </row>
    <row r="8" spans="1:13">
      <c r="A8" s="11" t="s">
        <v>20</v>
      </c>
      <c r="B8" s="11">
        <v>370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7">
        <f t="shared" si="0"/>
        <v>370</v>
      </c>
    </row>
    <row r="9" spans="1:13">
      <c r="A9" s="11" t="s">
        <v>23</v>
      </c>
      <c r="B9" s="11">
        <v>6.39</v>
      </c>
      <c r="C9" s="11">
        <v>40.51</v>
      </c>
      <c r="D9" s="11">
        <v>24.8</v>
      </c>
      <c r="E9" s="11"/>
      <c r="F9" s="11"/>
      <c r="G9" s="11"/>
      <c r="H9" s="11"/>
      <c r="I9" s="11"/>
      <c r="J9" s="11"/>
      <c r="K9" s="11"/>
      <c r="L9" s="11"/>
      <c r="M9" s="11">
        <f t="shared" si="0"/>
        <v>71.7</v>
      </c>
    </row>
    <row r="10" spans="1:13">
      <c r="A10" s="11" t="s">
        <v>30</v>
      </c>
      <c r="B10" s="11">
        <v>16.579999999999998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>
        <f t="shared" si="0"/>
        <v>16.579999999999998</v>
      </c>
    </row>
    <row r="11" spans="1:13">
      <c r="A11" s="11" t="s">
        <v>34</v>
      </c>
      <c r="B11" s="11">
        <v>494.54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>
        <f t="shared" si="0"/>
        <v>494.54</v>
      </c>
    </row>
    <row r="12" spans="1:13">
      <c r="A12" s="11" t="s">
        <v>37</v>
      </c>
      <c r="B12" s="11">
        <v>84.5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>
        <f t="shared" si="0"/>
        <v>84.5</v>
      </c>
    </row>
    <row r="13" spans="1:13">
      <c r="A13" s="11" t="s">
        <v>39</v>
      </c>
      <c r="B13" s="11">
        <v>640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>
        <f t="shared" si="0"/>
        <v>640</v>
      </c>
    </row>
    <row r="14" spans="1:13" ht="29">
      <c r="A14" s="13" t="s">
        <v>86</v>
      </c>
      <c r="B14" s="27">
        <v>171.28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13">
        <f t="shared" si="0"/>
        <v>171.28</v>
      </c>
    </row>
    <row r="16" spans="1:13">
      <c r="M16" s="2">
        <f>SUM(M3:M14)</f>
        <v>2950.7700000000004</v>
      </c>
    </row>
  </sheetData>
  <mergeCells count="2">
    <mergeCell ref="B2:L2"/>
    <mergeCell ref="A1:M1"/>
  </mergeCells>
  <pageMargins left="0.7" right="0.7" top="0.75" bottom="0.75" header="0.3" footer="0.3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5736-6BE5-4D7F-AC48-3A39E92741F5}">
  <sheetPr>
    <pageSetUpPr fitToPage="1"/>
  </sheetPr>
  <dimension ref="A1:P24"/>
  <sheetViews>
    <sheetView topLeftCell="A5" workbookViewId="0">
      <selection activeCell="G13" sqref="G13"/>
    </sheetView>
  </sheetViews>
  <sheetFormatPr defaultRowHeight="14.5"/>
  <cols>
    <col min="1" max="1" width="43.81640625" style="10" bestFit="1" customWidth="1"/>
    <col min="2" max="16" width="8.7265625" style="6"/>
    <col min="17" max="16384" width="8.7265625" style="2"/>
  </cols>
  <sheetData>
    <row r="1" spans="1:16" ht="45.5" customHeight="1">
      <c r="A1" s="46" t="s">
        <v>91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>
      <c r="A2" s="4" t="s">
        <v>1</v>
      </c>
      <c r="B2" s="45" t="s">
        <v>2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5"/>
      <c r="N2" s="5"/>
      <c r="O2" s="5" t="s">
        <v>3</v>
      </c>
    </row>
    <row r="3" spans="1:16">
      <c r="A3" s="4" t="s">
        <v>5</v>
      </c>
      <c r="B3" s="5">
        <v>10</v>
      </c>
      <c r="C3" s="5">
        <v>20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>
        <f t="shared" ref="O3:O22" si="0">SUM(B3:L3)</f>
        <v>30</v>
      </c>
    </row>
    <row r="4" spans="1:16" s="3" customFormat="1">
      <c r="A4" s="7" t="s">
        <v>6</v>
      </c>
      <c r="B4" s="8">
        <v>52.5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>
        <f t="shared" si="0"/>
        <v>52.5</v>
      </c>
      <c r="P4" s="9"/>
    </row>
    <row r="5" spans="1:16">
      <c r="A5" s="7" t="s">
        <v>4</v>
      </c>
      <c r="B5" s="8">
        <v>100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>
        <f t="shared" si="0"/>
        <v>100</v>
      </c>
    </row>
    <row r="6" spans="1:16" ht="37.5" customHeight="1">
      <c r="A6" s="7" t="s">
        <v>8</v>
      </c>
      <c r="B6" s="8">
        <v>103.1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>
        <f>SUM(B6:N6)</f>
        <v>103.1</v>
      </c>
    </row>
    <row r="7" spans="1:16">
      <c r="A7" s="7" t="s">
        <v>10</v>
      </c>
      <c r="B7" s="7">
        <v>34.69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>
        <f>SUM(B7:M7)</f>
        <v>34.69</v>
      </c>
    </row>
    <row r="8" spans="1:16">
      <c r="A8" s="4" t="s">
        <v>11</v>
      </c>
      <c r="B8" s="5">
        <v>19.95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>
        <f t="shared" si="0"/>
        <v>19.95</v>
      </c>
    </row>
    <row r="9" spans="1:16">
      <c r="A9" s="7" t="s">
        <v>12</v>
      </c>
      <c r="B9" s="7">
        <v>112.5</v>
      </c>
      <c r="C9" s="5">
        <v>93.75</v>
      </c>
      <c r="D9" s="5">
        <v>131.25</v>
      </c>
      <c r="E9" s="5">
        <v>56.25</v>
      </c>
      <c r="F9" s="5">
        <v>75</v>
      </c>
      <c r="G9" s="5">
        <v>56.25</v>
      </c>
      <c r="H9" s="5">
        <v>75</v>
      </c>
      <c r="I9" s="5">
        <v>56.5</v>
      </c>
      <c r="J9" s="5">
        <v>56.5</v>
      </c>
      <c r="K9" s="5">
        <v>56.5</v>
      </c>
      <c r="L9" s="5">
        <v>37.5</v>
      </c>
      <c r="M9" s="5"/>
      <c r="N9" s="5"/>
      <c r="O9" s="5">
        <f t="shared" si="0"/>
        <v>807</v>
      </c>
    </row>
    <row r="10" spans="1:16">
      <c r="A10" s="4" t="s">
        <v>13</v>
      </c>
      <c r="B10" s="5">
        <v>105</v>
      </c>
      <c r="C10" s="5">
        <v>135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>
        <f t="shared" si="0"/>
        <v>240</v>
      </c>
    </row>
    <row r="11" spans="1:16">
      <c r="A11" s="4" t="s">
        <v>14</v>
      </c>
      <c r="B11" s="5">
        <v>135</v>
      </c>
      <c r="C11" s="5">
        <v>60</v>
      </c>
      <c r="D11" s="5">
        <v>90</v>
      </c>
      <c r="E11" s="5">
        <v>285</v>
      </c>
      <c r="F11" s="5">
        <v>105</v>
      </c>
      <c r="G11" s="5">
        <v>180</v>
      </c>
      <c r="H11" s="5">
        <v>120</v>
      </c>
      <c r="I11" s="8"/>
      <c r="J11" s="5"/>
      <c r="K11" s="5"/>
      <c r="L11" s="5"/>
      <c r="M11" s="5"/>
      <c r="N11" s="5"/>
      <c r="O11" s="5">
        <f t="shared" si="0"/>
        <v>975</v>
      </c>
    </row>
    <row r="12" spans="1:16">
      <c r="A12" s="4" t="s">
        <v>15</v>
      </c>
      <c r="B12" s="5">
        <v>120</v>
      </c>
      <c r="C12" s="5">
        <v>100</v>
      </c>
      <c r="D12" s="5">
        <v>200</v>
      </c>
      <c r="E12" s="5">
        <v>120</v>
      </c>
      <c r="F12" s="5">
        <v>280</v>
      </c>
      <c r="G12" s="5">
        <v>53</v>
      </c>
      <c r="H12" s="5"/>
      <c r="I12" s="5"/>
      <c r="J12" s="5"/>
      <c r="K12" s="5"/>
      <c r="L12" s="5"/>
      <c r="M12" s="5"/>
      <c r="N12" s="5"/>
      <c r="O12" s="5">
        <f t="shared" si="0"/>
        <v>873</v>
      </c>
    </row>
    <row r="13" spans="1:16">
      <c r="A13" s="7" t="s">
        <v>0</v>
      </c>
      <c r="B13" s="7">
        <v>100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>
        <f t="shared" si="0"/>
        <v>100</v>
      </c>
    </row>
    <row r="14" spans="1:16" ht="29">
      <c r="A14" s="11" t="s">
        <v>21</v>
      </c>
      <c r="B14" s="11">
        <v>502.93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f t="shared" si="0"/>
        <v>502.93</v>
      </c>
    </row>
    <row r="15" spans="1:16">
      <c r="A15" s="11" t="s">
        <v>5</v>
      </c>
      <c r="B15" s="5">
        <v>54.06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>
        <f t="shared" si="0"/>
        <v>54.06</v>
      </c>
    </row>
    <row r="16" spans="1:16">
      <c r="A16" s="11" t="s">
        <v>25</v>
      </c>
      <c r="B16" s="5">
        <v>109.9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>
        <f t="shared" si="0"/>
        <v>109.9</v>
      </c>
    </row>
    <row r="17" spans="1:15">
      <c r="A17" s="5" t="s">
        <v>26</v>
      </c>
      <c r="B17" s="5">
        <v>58.33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>
        <f t="shared" si="0"/>
        <v>58.33</v>
      </c>
    </row>
    <row r="18" spans="1:15">
      <c r="A18" s="5" t="s">
        <v>27</v>
      </c>
      <c r="B18" s="5">
        <v>133.74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f t="shared" si="0"/>
        <v>133.74</v>
      </c>
    </row>
    <row r="19" spans="1:15">
      <c r="A19" s="11" t="s">
        <v>29</v>
      </c>
      <c r="B19" s="5">
        <v>37.74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>
        <f t="shared" si="0"/>
        <v>37.74</v>
      </c>
    </row>
    <row r="20" spans="1:15">
      <c r="A20" s="11" t="s">
        <v>31</v>
      </c>
      <c r="B20" s="5">
        <v>487.48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f t="shared" si="0"/>
        <v>487.48</v>
      </c>
    </row>
    <row r="21" spans="1:15">
      <c r="A21" s="11" t="s">
        <v>32</v>
      </c>
      <c r="B21" s="5">
        <v>70</v>
      </c>
      <c r="C21" s="5">
        <v>52.5</v>
      </c>
      <c r="D21" s="5">
        <v>70</v>
      </c>
      <c r="E21" s="8"/>
      <c r="F21" s="5"/>
      <c r="G21" s="5"/>
      <c r="H21" s="5"/>
      <c r="I21" s="5"/>
      <c r="J21" s="5"/>
      <c r="K21" s="5"/>
      <c r="L21" s="5"/>
      <c r="M21" s="5"/>
      <c r="N21" s="5"/>
      <c r="O21" s="5">
        <f t="shared" si="0"/>
        <v>192.5</v>
      </c>
    </row>
    <row r="22" spans="1:15">
      <c r="A22" s="13" t="s">
        <v>86</v>
      </c>
      <c r="B22" s="27">
        <v>171.28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>
        <f t="shared" si="0"/>
        <v>171.28</v>
      </c>
    </row>
    <row r="24" spans="1:15">
      <c r="N24" s="6" t="s">
        <v>3</v>
      </c>
      <c r="O24" s="6">
        <f>SUM(O3:O22)</f>
        <v>5083.2</v>
      </c>
    </row>
  </sheetData>
  <mergeCells count="2">
    <mergeCell ref="B2:L2"/>
    <mergeCell ref="A1:O1"/>
  </mergeCells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022F-E764-47F6-ACE6-33BAD50C46E5}">
  <sheetPr>
    <pageSetUpPr fitToPage="1"/>
  </sheetPr>
  <dimension ref="A1:M21"/>
  <sheetViews>
    <sheetView topLeftCell="A6" workbookViewId="0">
      <selection activeCell="D14" sqref="D14"/>
    </sheetView>
  </sheetViews>
  <sheetFormatPr defaultRowHeight="14.5"/>
  <cols>
    <col min="1" max="1" width="44.08984375" style="2" bestFit="1" customWidth="1"/>
    <col min="2" max="16384" width="8.7265625" style="2"/>
  </cols>
  <sheetData>
    <row r="1" spans="1:13" ht="59.5" customHeight="1">
      <c r="A1" s="47" t="s">
        <v>93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</row>
    <row r="2" spans="1:13">
      <c r="A2" s="5" t="s">
        <v>1</v>
      </c>
      <c r="B2" s="45" t="s">
        <v>2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5" t="s">
        <v>3</v>
      </c>
    </row>
    <row r="3" spans="1:13">
      <c r="A3" s="8" t="s">
        <v>6</v>
      </c>
      <c r="B3" s="8">
        <v>52.5</v>
      </c>
      <c r="C3" s="5"/>
      <c r="D3" s="5"/>
      <c r="E3" s="5"/>
      <c r="F3" s="5"/>
      <c r="G3" s="5"/>
      <c r="H3" s="5"/>
      <c r="I3" s="5"/>
      <c r="J3" s="5"/>
      <c r="K3" s="5"/>
      <c r="L3" s="5"/>
      <c r="M3" s="5">
        <f>SUM(B3:L3)</f>
        <v>52.5</v>
      </c>
    </row>
    <row r="4" spans="1:13">
      <c r="A4" s="8" t="s">
        <v>4</v>
      </c>
      <c r="B4" s="8">
        <v>100</v>
      </c>
      <c r="C4" s="5"/>
      <c r="D4" s="5"/>
      <c r="E4" s="5"/>
      <c r="F4" s="5"/>
      <c r="G4" s="5"/>
      <c r="H4" s="5"/>
      <c r="I4" s="5"/>
      <c r="J4" s="5"/>
      <c r="K4" s="5"/>
      <c r="L4" s="5"/>
      <c r="M4" s="5">
        <f t="shared" ref="M4:M19" si="0">SUM(B4:L4)</f>
        <v>100</v>
      </c>
    </row>
    <row r="5" spans="1:13" ht="43.5">
      <c r="A5" s="7" t="s">
        <v>8</v>
      </c>
      <c r="B5" s="7">
        <v>103.1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>
        <f t="shared" si="0"/>
        <v>103.1</v>
      </c>
    </row>
    <row r="6" spans="1:13">
      <c r="A6" s="7" t="s">
        <v>0</v>
      </c>
      <c r="B6" s="7">
        <v>100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>
        <f t="shared" si="0"/>
        <v>100</v>
      </c>
    </row>
    <row r="7" spans="1:13">
      <c r="A7" s="11" t="s">
        <v>17</v>
      </c>
      <c r="B7" s="11">
        <v>42.12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>
        <f t="shared" si="0"/>
        <v>42.12</v>
      </c>
    </row>
    <row r="8" spans="1:13">
      <c r="A8" s="11" t="s">
        <v>18</v>
      </c>
      <c r="B8" s="11">
        <v>45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>
        <f t="shared" si="0"/>
        <v>45</v>
      </c>
    </row>
    <row r="9" spans="1:13">
      <c r="A9" s="11" t="s">
        <v>23</v>
      </c>
      <c r="B9" s="11">
        <v>6.39</v>
      </c>
      <c r="C9" s="11">
        <v>40.51</v>
      </c>
      <c r="D9" s="11">
        <v>25</v>
      </c>
      <c r="E9" s="11"/>
      <c r="F9" s="11"/>
      <c r="G9" s="11"/>
      <c r="H9" s="11"/>
      <c r="I9" s="11"/>
      <c r="J9" s="11"/>
      <c r="K9" s="11"/>
      <c r="L9" s="11"/>
      <c r="M9" s="11">
        <f t="shared" si="0"/>
        <v>71.900000000000006</v>
      </c>
    </row>
    <row r="10" spans="1:13">
      <c r="A10" s="11" t="s">
        <v>24</v>
      </c>
      <c r="B10" s="11">
        <v>395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>
        <f t="shared" si="0"/>
        <v>395</v>
      </c>
    </row>
    <row r="11" spans="1:13">
      <c r="A11" s="11" t="s">
        <v>26</v>
      </c>
      <c r="B11" s="11">
        <v>58.33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>
        <f t="shared" si="0"/>
        <v>58.33</v>
      </c>
    </row>
    <row r="12" spans="1:13">
      <c r="A12" s="11" t="s">
        <v>27</v>
      </c>
      <c r="B12" s="11">
        <v>133.74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>
        <f t="shared" si="0"/>
        <v>133.74</v>
      </c>
    </row>
    <row r="13" spans="1:13">
      <c r="A13" s="11" t="s">
        <v>28</v>
      </c>
      <c r="B13" s="11">
        <v>173.94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>
        <f t="shared" si="0"/>
        <v>173.94</v>
      </c>
    </row>
    <row r="14" spans="1:13">
      <c r="A14" s="11" t="s">
        <v>30</v>
      </c>
      <c r="B14" s="11">
        <v>16.579999999999998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>
        <f t="shared" si="0"/>
        <v>16.579999999999998</v>
      </c>
    </row>
    <row r="15" spans="1:13">
      <c r="A15" s="11" t="s">
        <v>31</v>
      </c>
      <c r="B15" s="11">
        <v>487.48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>
        <f t="shared" si="0"/>
        <v>487.48</v>
      </c>
    </row>
    <row r="16" spans="1:13">
      <c r="A16" s="11" t="s">
        <v>34</v>
      </c>
      <c r="B16" s="11">
        <v>494.54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>
        <f t="shared" si="0"/>
        <v>494.54</v>
      </c>
    </row>
    <row r="17" spans="1:13">
      <c r="A17" s="11" t="s">
        <v>36</v>
      </c>
      <c r="B17" s="11">
        <v>18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>
        <f t="shared" si="0"/>
        <v>18</v>
      </c>
    </row>
    <row r="18" spans="1:13">
      <c r="A18" s="13" t="s">
        <v>88</v>
      </c>
      <c r="B18" s="13">
        <v>1613.75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>
        <f t="shared" si="0"/>
        <v>1613.75</v>
      </c>
    </row>
    <row r="19" spans="1:13">
      <c r="A19" s="13" t="s">
        <v>86</v>
      </c>
      <c r="B19" s="27">
        <v>171.28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>
        <f t="shared" si="0"/>
        <v>171.28</v>
      </c>
    </row>
    <row r="20" spans="1:13">
      <c r="A20" s="16"/>
      <c r="B20" s="21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 t="s">
        <v>3</v>
      </c>
      <c r="L21" s="10"/>
      <c r="M21" s="10">
        <f>SUM(M3:M19)</f>
        <v>4077.26</v>
      </c>
    </row>
  </sheetData>
  <mergeCells count="2">
    <mergeCell ref="B2:L2"/>
    <mergeCell ref="A1:M1"/>
  </mergeCells>
  <pageMargins left="0.7" right="0.7" top="0.75" bottom="0.75" header="0.3" footer="0.3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8955F-1058-49D4-A565-2951ECED7EFE}">
  <dimension ref="A1:R40"/>
  <sheetViews>
    <sheetView topLeftCell="A24" workbookViewId="0">
      <selection activeCell="N40" sqref="N40"/>
    </sheetView>
  </sheetViews>
  <sheetFormatPr defaultRowHeight="14.5"/>
  <cols>
    <col min="1" max="1" width="62.7265625" style="19" bestFit="1" customWidth="1"/>
    <col min="2" max="13" width="8.7265625" style="19"/>
  </cols>
  <sheetData>
    <row r="1" spans="1:14" s="12" customForma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7" t="s">
        <v>79</v>
      </c>
    </row>
    <row r="2" spans="1:14">
      <c r="A2" s="18" t="s">
        <v>54</v>
      </c>
      <c r="B2" s="20">
        <v>10</v>
      </c>
      <c r="C2" s="20">
        <v>20</v>
      </c>
      <c r="N2" s="19">
        <f t="shared" ref="N2:N34" si="0">SUM(B2:M2)</f>
        <v>30</v>
      </c>
    </row>
    <row r="3" spans="1:14">
      <c r="A3" s="18" t="s">
        <v>53</v>
      </c>
      <c r="B3" s="20">
        <v>157.5</v>
      </c>
      <c r="C3" s="20">
        <v>400</v>
      </c>
      <c r="N3" s="19">
        <f t="shared" si="0"/>
        <v>557.5</v>
      </c>
    </row>
    <row r="4" spans="1:14">
      <c r="A4" s="18" t="s">
        <v>52</v>
      </c>
      <c r="B4" s="20">
        <v>41.67</v>
      </c>
      <c r="N4" s="19">
        <f t="shared" si="0"/>
        <v>41.67</v>
      </c>
    </row>
    <row r="5" spans="1:14">
      <c r="A5" s="18" t="s">
        <v>51</v>
      </c>
      <c r="B5" s="20">
        <v>500</v>
      </c>
      <c r="N5" s="19">
        <f t="shared" si="0"/>
        <v>500</v>
      </c>
    </row>
    <row r="6" spans="1:14">
      <c r="A6" s="18" t="s">
        <v>47</v>
      </c>
      <c r="B6" s="20">
        <v>309.32</v>
      </c>
      <c r="C6" s="20">
        <v>69.39</v>
      </c>
      <c r="N6" s="19">
        <f t="shared" si="0"/>
        <v>378.71</v>
      </c>
    </row>
    <row r="7" spans="1:14">
      <c r="A7" s="18" t="s">
        <v>48</v>
      </c>
      <c r="B7" s="20">
        <v>32.17</v>
      </c>
      <c r="N7" s="19">
        <f t="shared" si="0"/>
        <v>32.17</v>
      </c>
    </row>
    <row r="8" spans="1:14">
      <c r="A8" s="18" t="s">
        <v>49</v>
      </c>
      <c r="B8" s="20">
        <v>39.9</v>
      </c>
      <c r="N8" s="19">
        <f t="shared" si="0"/>
        <v>39.9</v>
      </c>
    </row>
    <row r="9" spans="1:14">
      <c r="A9" s="18" t="s">
        <v>50</v>
      </c>
      <c r="B9" s="20">
        <v>225</v>
      </c>
      <c r="C9" s="20">
        <v>187.5</v>
      </c>
      <c r="D9" s="20">
        <v>262.5</v>
      </c>
      <c r="E9" s="20">
        <v>112.5</v>
      </c>
      <c r="F9" s="20">
        <v>150</v>
      </c>
      <c r="G9" s="20">
        <v>112.5</v>
      </c>
      <c r="H9" s="20">
        <v>150</v>
      </c>
      <c r="I9" s="20">
        <v>112.5</v>
      </c>
      <c r="J9" s="20">
        <v>112.5</v>
      </c>
      <c r="K9" s="20">
        <v>112.5</v>
      </c>
      <c r="L9" s="20">
        <v>75</v>
      </c>
      <c r="N9" s="19">
        <f>SUM(B9:M9)</f>
        <v>1612.5</v>
      </c>
    </row>
    <row r="10" spans="1:14">
      <c r="A10" s="18" t="s">
        <v>56</v>
      </c>
      <c r="B10" s="20">
        <v>210</v>
      </c>
      <c r="C10" s="20">
        <v>270</v>
      </c>
      <c r="D10" s="20">
        <v>270</v>
      </c>
      <c r="E10" s="20">
        <v>120</v>
      </c>
      <c r="F10" s="20">
        <v>180</v>
      </c>
      <c r="G10" s="20">
        <v>570</v>
      </c>
      <c r="H10" s="20">
        <v>210</v>
      </c>
      <c r="I10" s="20">
        <v>360</v>
      </c>
      <c r="J10" s="20">
        <v>270</v>
      </c>
      <c r="N10" s="19">
        <f>SUM(B10:M10)</f>
        <v>2460</v>
      </c>
    </row>
    <row r="11" spans="1:14">
      <c r="A11" s="18" t="s">
        <v>55</v>
      </c>
      <c r="B11" s="20">
        <v>240</v>
      </c>
      <c r="C11" s="20">
        <v>200</v>
      </c>
      <c r="D11" s="20">
        <v>400</v>
      </c>
      <c r="E11" s="20">
        <v>240</v>
      </c>
      <c r="F11" s="20">
        <v>560</v>
      </c>
      <c r="N11" s="19">
        <f t="shared" si="0"/>
        <v>1640</v>
      </c>
    </row>
    <row r="12" spans="1:14">
      <c r="A12" s="18" t="s">
        <v>57</v>
      </c>
      <c r="B12" s="20">
        <v>1225</v>
      </c>
      <c r="C12" s="20">
        <v>1280</v>
      </c>
      <c r="N12" s="19">
        <f>SUM(B12:M12)</f>
        <v>2505</v>
      </c>
    </row>
    <row r="13" spans="1:14">
      <c r="A13" s="18" t="s">
        <v>58</v>
      </c>
      <c r="B13" s="20">
        <v>84.24</v>
      </c>
      <c r="N13" s="19">
        <f t="shared" si="0"/>
        <v>84.24</v>
      </c>
    </row>
    <row r="14" spans="1:14">
      <c r="A14" s="18" t="s">
        <v>59</v>
      </c>
      <c r="B14" s="20">
        <v>45</v>
      </c>
      <c r="C14" s="20">
        <v>12.78</v>
      </c>
      <c r="D14" s="20">
        <v>81.02</v>
      </c>
      <c r="E14" s="20">
        <v>395</v>
      </c>
      <c r="F14" s="20">
        <v>49.67</v>
      </c>
      <c r="N14" s="19">
        <f>SUM(B14:M14)</f>
        <v>583.46999999999991</v>
      </c>
    </row>
    <row r="15" spans="1:14">
      <c r="A15" s="18" t="s">
        <v>60</v>
      </c>
      <c r="B15" s="20">
        <v>248</v>
      </c>
      <c r="N15" s="19">
        <f t="shared" si="0"/>
        <v>248</v>
      </c>
    </row>
    <row r="16" spans="1:14">
      <c r="A16" s="18" t="s">
        <v>61</v>
      </c>
      <c r="B16" s="20">
        <v>740</v>
      </c>
      <c r="N16" s="19">
        <f t="shared" si="0"/>
        <v>740</v>
      </c>
    </row>
    <row r="17" spans="1:14">
      <c r="A17" s="18" t="s">
        <v>62</v>
      </c>
      <c r="B17" s="20">
        <v>57.92</v>
      </c>
      <c r="C17" s="20">
        <v>57.92</v>
      </c>
      <c r="D17" s="20">
        <v>57.92</v>
      </c>
      <c r="E17" s="20">
        <v>57.92</v>
      </c>
      <c r="F17" s="20">
        <v>57.92</v>
      </c>
      <c r="G17" s="20">
        <v>164.59</v>
      </c>
      <c r="H17" s="20">
        <v>164.59</v>
      </c>
      <c r="N17" s="19">
        <f t="shared" si="0"/>
        <v>618.78000000000009</v>
      </c>
    </row>
    <row r="18" spans="1:14">
      <c r="A18" s="18" t="s">
        <v>63</v>
      </c>
      <c r="B18" s="20">
        <v>1005.86</v>
      </c>
      <c r="N18" s="19">
        <f t="shared" si="0"/>
        <v>1005.86</v>
      </c>
    </row>
    <row r="19" spans="1:14">
      <c r="A19" s="18" t="s">
        <v>64</v>
      </c>
      <c r="B19" s="20">
        <v>54.06</v>
      </c>
      <c r="N19" s="19">
        <f t="shared" si="0"/>
        <v>54.06</v>
      </c>
    </row>
    <row r="20" spans="1:14">
      <c r="A20" s="18" t="s">
        <v>65</v>
      </c>
      <c r="B20" s="20">
        <v>219.8</v>
      </c>
      <c r="N20" s="19">
        <f t="shared" si="0"/>
        <v>219.8</v>
      </c>
    </row>
    <row r="21" spans="1:14">
      <c r="A21" s="18" t="s">
        <v>66</v>
      </c>
      <c r="B21" s="20">
        <v>116.66</v>
      </c>
      <c r="N21" s="19">
        <f t="shared" si="0"/>
        <v>116.66</v>
      </c>
    </row>
    <row r="22" spans="1:14">
      <c r="A22" s="18" t="s">
        <v>67</v>
      </c>
      <c r="B22" s="20">
        <v>267.49</v>
      </c>
      <c r="N22" s="19">
        <f t="shared" si="0"/>
        <v>267.49</v>
      </c>
    </row>
    <row r="23" spans="1:14">
      <c r="A23" s="18" t="s">
        <v>68</v>
      </c>
      <c r="B23" s="20">
        <v>75.48</v>
      </c>
      <c r="N23" s="19">
        <f t="shared" si="0"/>
        <v>75.48</v>
      </c>
    </row>
    <row r="24" spans="1:14">
      <c r="A24" s="18" t="s">
        <v>69</v>
      </c>
      <c r="B24" s="20">
        <v>173.94</v>
      </c>
      <c r="N24" s="19">
        <f t="shared" si="0"/>
        <v>173.94</v>
      </c>
    </row>
    <row r="25" spans="1:14">
      <c r="A25" s="18" t="s">
        <v>70</v>
      </c>
      <c r="B25" s="20">
        <v>33.15</v>
      </c>
      <c r="N25" s="19">
        <f t="shared" si="0"/>
        <v>33.15</v>
      </c>
    </row>
    <row r="26" spans="1:14">
      <c r="A26" s="18" t="s">
        <v>71</v>
      </c>
      <c r="B26" s="20">
        <v>974.95</v>
      </c>
      <c r="N26" s="19">
        <f t="shared" si="0"/>
        <v>974.95</v>
      </c>
    </row>
    <row r="27" spans="1:14">
      <c r="A27" s="18" t="s">
        <v>72</v>
      </c>
      <c r="B27" s="20">
        <v>140</v>
      </c>
      <c r="C27" s="20">
        <v>105</v>
      </c>
      <c r="D27" s="56"/>
      <c r="N27" s="19">
        <f>SUM(B27:M27)</f>
        <v>245</v>
      </c>
    </row>
    <row r="28" spans="1:14">
      <c r="A28" s="18" t="s">
        <v>73</v>
      </c>
      <c r="B28" s="20">
        <v>1275</v>
      </c>
      <c r="N28" s="19">
        <f t="shared" si="0"/>
        <v>1275</v>
      </c>
    </row>
    <row r="29" spans="1:14">
      <c r="A29" s="18" t="s">
        <v>74</v>
      </c>
      <c r="B29" s="20">
        <v>275</v>
      </c>
      <c r="N29" s="19">
        <f t="shared" si="0"/>
        <v>275</v>
      </c>
    </row>
    <row r="30" spans="1:14">
      <c r="A30" s="18" t="s">
        <v>75</v>
      </c>
      <c r="B30" s="20">
        <v>989.08</v>
      </c>
      <c r="N30" s="19">
        <f t="shared" si="0"/>
        <v>989.08</v>
      </c>
    </row>
    <row r="31" spans="1:14">
      <c r="A31" s="18" t="s">
        <v>76</v>
      </c>
      <c r="B31" s="20">
        <v>18</v>
      </c>
      <c r="N31" s="19">
        <f t="shared" si="0"/>
        <v>18</v>
      </c>
    </row>
    <row r="32" spans="1:14">
      <c r="A32" s="18" t="s">
        <v>77</v>
      </c>
      <c r="B32" s="20">
        <v>169</v>
      </c>
      <c r="N32" s="19">
        <f t="shared" si="0"/>
        <v>169</v>
      </c>
    </row>
    <row r="33" spans="1:18">
      <c r="A33" s="18" t="s">
        <v>78</v>
      </c>
      <c r="B33" s="20">
        <v>1695</v>
      </c>
      <c r="N33" s="19">
        <f>SUM(B33:M33)</f>
        <v>1695</v>
      </c>
    </row>
    <row r="34" spans="1:18">
      <c r="A34" s="18" t="s">
        <v>95</v>
      </c>
      <c r="B34" s="20">
        <v>1613.75</v>
      </c>
      <c r="N34" s="19">
        <f t="shared" si="0"/>
        <v>1613.75</v>
      </c>
    </row>
    <row r="35" spans="1:18">
      <c r="A35" s="18" t="s">
        <v>94</v>
      </c>
      <c r="B35" s="20">
        <v>856.42</v>
      </c>
      <c r="N35" s="19">
        <f>SUM(B35:M35)</f>
        <v>856.42</v>
      </c>
    </row>
    <row r="38" spans="1:18">
      <c r="L38" s="18" t="s">
        <v>80</v>
      </c>
      <c r="N38" s="19">
        <f>SUM(N2:N35)</f>
        <v>22129.58</v>
      </c>
      <c r="R38" s="19"/>
    </row>
    <row r="40" spans="1:18">
      <c r="M40" s="18"/>
      <c r="N40" s="1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B099-DCF9-4785-8878-5CFD588541B1}">
  <dimension ref="A1:G16"/>
  <sheetViews>
    <sheetView tabSelected="1" workbookViewId="0">
      <selection activeCell="B8" sqref="B8"/>
    </sheetView>
  </sheetViews>
  <sheetFormatPr defaultRowHeight="14.5"/>
  <cols>
    <col min="1" max="1" width="28.54296875" bestFit="1" customWidth="1"/>
  </cols>
  <sheetData>
    <row r="1" spans="1:7" s="1" customFormat="1">
      <c r="A1" s="23"/>
      <c r="B1" s="24" t="s">
        <v>3</v>
      </c>
      <c r="C1" s="25" t="s">
        <v>46</v>
      </c>
      <c r="D1" s="50"/>
      <c r="E1" s="51"/>
      <c r="F1" s="51"/>
      <c r="G1" s="52"/>
    </row>
    <row r="2" spans="1:7" ht="14.5" customHeight="1">
      <c r="A2" s="24" t="s">
        <v>41</v>
      </c>
      <c r="B2" s="23">
        <f>CPD!M12</f>
        <v>5222.97</v>
      </c>
      <c r="C2" s="26">
        <f>SUM(B2/B8)</f>
        <v>0.23601758370470655</v>
      </c>
      <c r="D2" s="55" t="s">
        <v>87</v>
      </c>
      <c r="E2" s="55"/>
      <c r="F2" s="55"/>
      <c r="G2" s="55"/>
    </row>
    <row r="3" spans="1:7">
      <c r="A3" s="24" t="s">
        <v>42</v>
      </c>
      <c r="B3" s="23">
        <f>'Physical '!N23</f>
        <v>4795.3799999999992</v>
      </c>
      <c r="C3" s="26">
        <f>SUM(B3/B8)</f>
        <v>0.21669548179405115</v>
      </c>
      <c r="D3" s="55"/>
      <c r="E3" s="55"/>
      <c r="F3" s="55"/>
      <c r="G3" s="55"/>
    </row>
    <row r="4" spans="1:7">
      <c r="A4" s="24" t="s">
        <v>43</v>
      </c>
      <c r="B4" s="23">
        <f>Profile!M16</f>
        <v>2950.7700000000004</v>
      </c>
      <c r="C4" s="26">
        <f>SUM(B4/B8)</f>
        <v>0.13334053334948065</v>
      </c>
      <c r="D4" s="55"/>
      <c r="E4" s="55"/>
      <c r="F4" s="55"/>
      <c r="G4" s="55"/>
    </row>
    <row r="5" spans="1:7">
      <c r="A5" s="24" t="s">
        <v>44</v>
      </c>
      <c r="B5" s="23">
        <f>Activities!O24</f>
        <v>5083.2</v>
      </c>
      <c r="C5" s="26">
        <f>SUM(B5/B8)</f>
        <v>0.22970160301280004</v>
      </c>
      <c r="D5" s="55"/>
      <c r="E5" s="55"/>
      <c r="F5" s="55"/>
      <c r="G5" s="55"/>
    </row>
    <row r="6" spans="1:7">
      <c r="A6" s="24" t="s">
        <v>45</v>
      </c>
      <c r="B6" s="23">
        <f>Competition!M21</f>
        <v>4077.26</v>
      </c>
      <c r="C6" s="26">
        <f>SUM(B6/B8)</f>
        <v>0.18424479813896152</v>
      </c>
      <c r="D6" s="55"/>
      <c r="E6" s="55"/>
      <c r="F6" s="55"/>
      <c r="G6" s="55"/>
    </row>
    <row r="7" spans="1:7">
      <c r="A7" s="50"/>
      <c r="B7" s="51"/>
      <c r="C7" s="51"/>
      <c r="D7" s="51"/>
      <c r="E7" s="51"/>
      <c r="F7" s="51"/>
      <c r="G7" s="52"/>
    </row>
    <row r="8" spans="1:7">
      <c r="A8" s="24" t="s">
        <v>3</v>
      </c>
      <c r="B8" s="23">
        <f>SUM(B2:B6)</f>
        <v>22129.58</v>
      </c>
      <c r="C8" s="50"/>
      <c r="D8" s="51"/>
      <c r="E8" s="51"/>
      <c r="F8" s="51"/>
      <c r="G8" s="52"/>
    </row>
    <row r="11" spans="1:7">
      <c r="A11" s="24" t="s">
        <v>81</v>
      </c>
      <c r="B11" s="57">
        <f>'Breakdown (Items)'!N38</f>
        <v>22129.58</v>
      </c>
    </row>
    <row r="12" spans="1:7" s="12" customFormat="1">
      <c r="A12" s="53"/>
      <c r="B12" s="54"/>
    </row>
    <row r="13" spans="1:7">
      <c r="A13" s="24" t="s">
        <v>82</v>
      </c>
      <c r="B13" s="23">
        <v>1843.5</v>
      </c>
    </row>
    <row r="14" spans="1:7">
      <c r="A14" s="24" t="s">
        <v>83</v>
      </c>
      <c r="B14" s="23">
        <v>20278.5</v>
      </c>
    </row>
    <row r="15" spans="1:7" s="12" customFormat="1">
      <c r="A15" s="24" t="s">
        <v>85</v>
      </c>
      <c r="B15" s="23">
        <f>SUM(B13:B14)</f>
        <v>22122</v>
      </c>
    </row>
    <row r="16" spans="1:7">
      <c r="A16" s="24" t="s">
        <v>84</v>
      </c>
      <c r="B16" s="23">
        <f>SUM(B15-B11)</f>
        <v>-7.5800000000017462</v>
      </c>
    </row>
  </sheetData>
  <mergeCells count="5">
    <mergeCell ref="D1:G1"/>
    <mergeCell ref="A7:G7"/>
    <mergeCell ref="C8:G8"/>
    <mergeCell ref="A12:B12"/>
    <mergeCell ref="D2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CPD</vt:lpstr>
      <vt:lpstr>Physical </vt:lpstr>
      <vt:lpstr>Profile</vt:lpstr>
      <vt:lpstr>Activities</vt:lpstr>
      <vt:lpstr>Competition</vt:lpstr>
      <vt:lpstr>Breakdown (Items)</vt:lpstr>
      <vt:lpstr>Breakdown per (5 key objective)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Vicky Dashper</dc:creator>
  <cp:lastModifiedBy>C Johnson</cp:lastModifiedBy>
  <cp:lastPrinted>2024-07-26T13:16:09Z</cp:lastPrinted>
  <dcterms:created xsi:type="dcterms:W3CDTF">2024-07-25T13:35:18Z</dcterms:created>
  <dcterms:modified xsi:type="dcterms:W3CDTF">2024-09-17T10:20:36Z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